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2" i="1" l="1"/>
  <c r="E12" i="1" l="1"/>
  <c r="E11" i="1"/>
  <c r="E10" i="1"/>
  <c r="E9" i="1"/>
  <c r="E8" i="1"/>
  <c r="E7" i="1"/>
  <c r="I12" i="1" l="1"/>
</calcChain>
</file>

<file path=xl/sharedStrings.xml><?xml version="1.0" encoding="utf-8"?>
<sst xmlns="http://schemas.openxmlformats.org/spreadsheetml/2006/main" count="14" uniqueCount="14">
  <si>
    <t>პრეგაბალინის ბრუნვის მონაცემები</t>
  </si>
  <si>
    <t>წელი</t>
  </si>
  <si>
    <t>ნაშთი წლის დასაწყისში</t>
  </si>
  <si>
    <t>იმპორტი</t>
  </si>
  <si>
    <t>წლიური მოხმარება</t>
  </si>
  <si>
    <t>ჩამორთმეული რ-ბის 50%</t>
  </si>
  <si>
    <t>ურეცეპტოდ გაცემული რ-ბის 50%</t>
  </si>
  <si>
    <t>საშუალო წლიური ხარჯვა 5 წლის მონაცემებით</t>
  </si>
  <si>
    <r>
      <t>სავარაუდოდ, გამოსაცხადებელი კვოტა 2020 წ.- სთვის (</t>
    </r>
    <r>
      <rPr>
        <sz val="9"/>
        <color rgb="FFFF0000"/>
        <rFont val="Calibri"/>
        <family val="2"/>
        <scheme val="minor"/>
      </rPr>
      <t>დადგენილი კვოტა - ნაშთი</t>
    </r>
    <r>
      <rPr>
        <sz val="9"/>
        <color theme="1"/>
        <rFont val="Calibri"/>
        <family val="2"/>
        <scheme val="minor"/>
      </rPr>
      <t>)</t>
    </r>
  </si>
  <si>
    <t>შენიშვნა</t>
  </si>
  <si>
    <t>2019 I-III  კვ.</t>
  </si>
  <si>
    <t xml:space="preserve">დადგენილი კვოტა 2020 წ-სთვის </t>
  </si>
  <si>
    <t>ნაშთი საანგარიშო პერიოდის  ბოლოს</t>
  </si>
  <si>
    <t>1. 53428,8 გ. იმპორტი განხორციელდა მე-4 კვარტალში, ხოლო წინასწარი შეთანხმების დოკუმენტებით შემოსატანია 17 100 გ                                          2. სასამართლოს გადაწყვეტილების თანახმად, რეალიზატორს დაუბრუნდა 32 793.6 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</si>
</sst>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2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3" fillId="0" borderId="4" xfId="0" applyFont="1" applyBorder="1"/>
    <xf numFmtId="2" fontId="3" fillId="3" borderId="5" xfId="0" applyNumberFormat="1" applyFont="1" applyFill="1" applyBorder="1"/>
    <xf numFmtId="164" fontId="3" fillId="4" borderId="5" xfId="0" applyNumberFormat="1" applyFont="1" applyFill="1" applyBorder="1"/>
    <xf numFmtId="164" fontId="3" fillId="3" borderId="5" xfId="0" applyNumberFormat="1" applyFont="1" applyFill="1" applyBorder="1"/>
    <xf numFmtId="2" fontId="3" fillId="4" borderId="6" xfId="0" applyNumberFormat="1" applyFont="1" applyFill="1" applyBorder="1"/>
    <xf numFmtId="0" fontId="3" fillId="3" borderId="5" xfId="0" applyFont="1" applyFill="1" applyBorder="1"/>
    <xf numFmtId="0" fontId="3" fillId="0" borderId="5" xfId="0" applyFont="1" applyBorder="1"/>
    <xf numFmtId="0" fontId="3" fillId="0" borderId="7" xfId="0" applyFont="1" applyBorder="1"/>
    <xf numFmtId="2" fontId="3" fillId="3" borderId="8" xfId="0" applyNumberFormat="1" applyFont="1" applyFill="1" applyBorder="1"/>
    <xf numFmtId="164" fontId="3" fillId="4" borderId="8" xfId="0" applyNumberFormat="1" applyFont="1" applyFill="1" applyBorder="1"/>
    <xf numFmtId="164" fontId="3" fillId="3" borderId="8" xfId="0" applyNumberFormat="1" applyFont="1" applyFill="1" applyBorder="1"/>
    <xf numFmtId="2" fontId="3" fillId="4" borderId="9" xfId="0" applyNumberFormat="1" applyFont="1" applyFill="1" applyBorder="1"/>
    <xf numFmtId="0" fontId="5" fillId="0" borderId="5" xfId="0" applyFont="1" applyBorder="1"/>
    <xf numFmtId="0" fontId="3" fillId="3" borderId="5" xfId="0" applyFont="1" applyFill="1" applyBorder="1" applyAlignment="1">
      <alignment wrapText="1"/>
    </xf>
    <xf numFmtId="0" fontId="1" fillId="5" borderId="0" xfId="0" applyFont="1" applyFill="1"/>
    <xf numFmtId="0" fontId="2" fillId="5" borderId="0" xfId="0" applyFont="1" applyFill="1"/>
    <xf numFmtId="0" fontId="6" fillId="6" borderId="5" xfId="0" applyFont="1" applyFill="1" applyBorder="1"/>
    <xf numFmtId="0" fontId="3" fillId="2" borderId="3" xfId="0" applyFont="1" applyFill="1" applyBorder="1" applyAlignment="1">
      <alignment wrapText="1"/>
    </xf>
  </cellXfs>
  <cellStyles count="1"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2" formatCode="0.00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64" formatCode="0.0"/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164" formatCode="0.0"/>
      <fill>
        <patternFill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2" formatCode="0.00"/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Calibri"/>
        <scheme val="minor"/>
      </font>
      <fill>
        <patternFill patternType="solid">
          <fgColor indexed="64"/>
          <bgColor theme="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B6:L12" totalsRowShown="0" headerRowDxfId="15" dataDxfId="13" headerRowBorderDxfId="14" tableBorderDxfId="12" totalsRowBorderDxfId="11">
  <tableColumns count="11">
    <tableColumn id="1" name="წელი" dataDxfId="10"/>
    <tableColumn id="5" name="ნაშთი წლის დასაწყისში" dataDxfId="9"/>
    <tableColumn id="3" name="იმპორტი" dataDxfId="8"/>
    <tableColumn id="2" name="წლიური მოხმარება" dataDxfId="7">
      <calculatedColumnFormula>Table1[[#This Row],[ნაშთი წლის დასაწყისში]]+Table1[[#This Row],[იმპორტი]]-Table1[[#This Row],[ნაშთი საანგარიშო პერიოდის  ბოლოს]]-E15</calculatedColumnFormula>
    </tableColumn>
    <tableColumn id="4" name="ნაშთი საანგარიშო პერიოდის  ბოლოს" dataDxfId="6"/>
    <tableColumn id="6" name="ჩამორთმეული რ-ბის 50%" dataDxfId="5"/>
    <tableColumn id="7" name="ურეცეპტოდ გაცემული რ-ბის 50%" dataDxfId="4"/>
    <tableColumn id="9" name="საშუალო წლიური ხარჯვა 5 წლის მონაცემებით" dataDxfId="3">
      <calculatedColumnFormula>(E2+E3+E4+E5+E6)/5</calculatedColumnFormula>
    </tableColumn>
    <tableColumn id="10" name="დადგენილი კვოტა 2020 წ-სთვის " dataDxfId="2">
      <calculatedColumnFormula>(F2+F3+F4+F5+F6)/5</calculatedColumnFormula>
    </tableColumn>
    <tableColumn id="11" name="სავარაუდოდ, გამოსაცხადებელი კვოტა 2020 წ.- სთვის (დადგენილი კვოტა - ნაშთი)" dataDxfId="0">
      <calculatedColumnFormula>Table1[[#This Row],[დადგენილი კვოტა 2020 წ-სთვის ]]-Table1[[#This Row],[ნაშთი საანგარიშო პერიოდის  ბოლოს]]</calculatedColumnFormula>
    </tableColumn>
    <tableColumn id="12" name="შენიშვნა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12"/>
  <sheetViews>
    <sheetView tabSelected="1" workbookViewId="0">
      <selection activeCell="K19" sqref="K19"/>
    </sheetView>
  </sheetViews>
  <sheetFormatPr defaultRowHeight="15" x14ac:dyDescent="0.25"/>
  <cols>
    <col min="2" max="2" width="20" customWidth="1"/>
    <col min="4" max="4" width="13" customWidth="1"/>
    <col min="5" max="5" width="18.85546875" customWidth="1"/>
    <col min="6" max="6" width="13.85546875" customWidth="1"/>
    <col min="9" max="9" width="14.140625" customWidth="1"/>
    <col min="10" max="10" width="18" customWidth="1"/>
    <col min="11" max="11" width="19.140625" customWidth="1"/>
    <col min="12" max="12" width="32.28515625" customWidth="1"/>
  </cols>
  <sheetData>
    <row r="4" spans="2:12" ht="15.75" x14ac:dyDescent="0.25">
      <c r="B4" s="20" t="s">
        <v>0</v>
      </c>
      <c r="C4" s="20"/>
      <c r="D4" s="21"/>
      <c r="E4" s="21"/>
      <c r="F4" s="21"/>
      <c r="G4" s="1"/>
      <c r="H4" s="1"/>
      <c r="I4" s="1"/>
      <c r="J4" s="1"/>
      <c r="K4" s="1"/>
      <c r="L4" s="1"/>
    </row>
    <row r="5" spans="2:12" ht="15.7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ht="60.75" x14ac:dyDescent="0.25">
      <c r="B6" s="2" t="s">
        <v>1</v>
      </c>
      <c r="C6" s="3" t="s">
        <v>2</v>
      </c>
      <c r="D6" s="3" t="s">
        <v>3</v>
      </c>
      <c r="E6" s="3" t="s">
        <v>4</v>
      </c>
      <c r="F6" s="23" t="s">
        <v>12</v>
      </c>
      <c r="G6" s="4" t="s">
        <v>5</v>
      </c>
      <c r="H6" s="4" t="s">
        <v>6</v>
      </c>
      <c r="I6" s="5" t="s">
        <v>7</v>
      </c>
      <c r="J6" s="4" t="s">
        <v>11</v>
      </c>
      <c r="K6" s="4" t="s">
        <v>8</v>
      </c>
      <c r="L6" s="3" t="s">
        <v>9</v>
      </c>
    </row>
    <row r="7" spans="2:12" x14ac:dyDescent="0.25">
      <c r="B7" s="6">
        <v>2014</v>
      </c>
      <c r="C7" s="7">
        <v>116707.5</v>
      </c>
      <c r="D7" s="8">
        <v>0</v>
      </c>
      <c r="E7" s="9">
        <f>Table1[[#This Row],[ნაშთი წლის დასაწყისში]]+Table1[[#This Row],[იმპორტი]]-Table1[[#This Row],[ნაშთი საანგარიშო პერიოდის  ბოლოს]]-E15</f>
        <v>51103.5</v>
      </c>
      <c r="F7" s="10">
        <v>65604</v>
      </c>
      <c r="G7" s="11"/>
      <c r="H7" s="12"/>
      <c r="I7" s="12"/>
      <c r="J7" s="11"/>
      <c r="K7" s="12"/>
      <c r="L7" s="11"/>
    </row>
    <row r="8" spans="2:12" x14ac:dyDescent="0.25">
      <c r="B8" s="6">
        <v>2015</v>
      </c>
      <c r="C8" s="7">
        <v>65604</v>
      </c>
      <c r="D8" s="8">
        <v>15091.8</v>
      </c>
      <c r="E8" s="9">
        <f>Table1[[#This Row],[ნაშთი წლის დასაწყისში]]+Table1[[#This Row],[იმპორტი]]-Table1[[#This Row],[ნაშთი საანგარიშო პერიოდის  ბოლოს]]-E16</f>
        <v>80628.600000000006</v>
      </c>
      <c r="F8" s="10">
        <v>67.2</v>
      </c>
      <c r="G8" s="11"/>
      <c r="H8" s="12"/>
      <c r="I8" s="12"/>
      <c r="J8" s="11"/>
      <c r="K8" s="12"/>
      <c r="L8" s="11"/>
    </row>
    <row r="9" spans="2:12" x14ac:dyDescent="0.25">
      <c r="B9" s="6">
        <v>2016</v>
      </c>
      <c r="C9" s="7">
        <v>67.2</v>
      </c>
      <c r="D9" s="8">
        <v>78127.5</v>
      </c>
      <c r="E9" s="9">
        <f>Table1[[#This Row],[ნაშთი წლის დასაწყისში]]+Table1[[#This Row],[იმპორტი]]-Table1[[#This Row],[ნაშთი საანგარიშო პერიოდის  ბოლოს]]-E17</f>
        <v>60942</v>
      </c>
      <c r="F9" s="10">
        <v>17252.7</v>
      </c>
      <c r="G9" s="11"/>
      <c r="H9" s="12"/>
      <c r="I9" s="12"/>
      <c r="J9" s="11"/>
      <c r="K9" s="12"/>
      <c r="L9" s="11"/>
    </row>
    <row r="10" spans="2:12" x14ac:dyDescent="0.25">
      <c r="B10" s="6">
        <v>2017</v>
      </c>
      <c r="C10" s="7">
        <v>17252.7</v>
      </c>
      <c r="D10" s="8">
        <v>39130.559999999998</v>
      </c>
      <c r="E10" s="9">
        <f>Table1[[#This Row],[ნაშთი წლის დასაწყისში]]+Table1[[#This Row],[იმპორტი]]-Table1[[#This Row],[ნაშთი საანგარიშო პერიოდის  ბოლოს]]-E18</f>
        <v>42675.049999999996</v>
      </c>
      <c r="F10" s="10">
        <v>13708.21</v>
      </c>
      <c r="G10" s="11"/>
      <c r="H10" s="12"/>
      <c r="I10" s="12"/>
      <c r="J10" s="11"/>
      <c r="K10" s="12"/>
      <c r="L10" s="11"/>
    </row>
    <row r="11" spans="2:12" x14ac:dyDescent="0.25">
      <c r="B11" s="6">
        <v>2018</v>
      </c>
      <c r="C11" s="7">
        <v>13708.21</v>
      </c>
      <c r="D11" s="8">
        <v>108724.6</v>
      </c>
      <c r="E11" s="9">
        <f>Table1[[#This Row],[ნაშთი წლის დასაწყისში]]+Table1[[#This Row],[იმპორტი]]-Table1[[#This Row],[ნაშთი საანგარიშო პერიოდის  ბოლოს]]-E19</f>
        <v>112569.7</v>
      </c>
      <c r="F11" s="10">
        <v>9863.11</v>
      </c>
      <c r="G11" s="11">
        <v>0</v>
      </c>
      <c r="H11" s="12">
        <v>0</v>
      </c>
      <c r="I11" s="12"/>
      <c r="J11" s="11"/>
      <c r="K11" s="12"/>
      <c r="L11" s="11"/>
    </row>
    <row r="12" spans="2:12" ht="107.25" customHeight="1" x14ac:dyDescent="0.4">
      <c r="B12" s="13" t="s">
        <v>10</v>
      </c>
      <c r="C12" s="14">
        <v>9863.11</v>
      </c>
      <c r="D12" s="15">
        <v>137024.20000000001</v>
      </c>
      <c r="E12" s="16">
        <f>Table1[[#This Row],[ნაშთი წლის დასაწყისში]]+Table1[[#This Row],[იმპორტი]]-Table1[[#This Row],[ნაშთი საანგარიშო პერიოდის  ბოლოს]]-E20</f>
        <v>141301.66</v>
      </c>
      <c r="F12" s="17">
        <v>5585.65</v>
      </c>
      <c r="G12" s="11">
        <v>4359.8999999999996</v>
      </c>
      <c r="H12" s="12">
        <v>50.22</v>
      </c>
      <c r="I12" s="18">
        <f t="shared" ref="I12" si="0">(E7+E8+E9+E10+E11)/5</f>
        <v>69583.76999999999</v>
      </c>
      <c r="J12" s="18">
        <v>69584</v>
      </c>
      <c r="K12" s="22">
        <f>Table1[[#This Row],[დადგენილი კვოტა 2020 წ-სთვის ]]-Table1[[#This Row],[ნაშთი საანგარიშო პერიოდის  ბოლოს]]</f>
        <v>63998.35</v>
      </c>
      <c r="L12" s="19" t="s">
        <v>13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Shashiashvili</dc:creator>
  <cp:lastModifiedBy>Nana Shashiashvili</cp:lastModifiedBy>
  <dcterms:created xsi:type="dcterms:W3CDTF">2019-12-30T08:32:18Z</dcterms:created>
  <dcterms:modified xsi:type="dcterms:W3CDTF">2019-12-30T11:24:45Z</dcterms:modified>
</cp:coreProperties>
</file>